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 refMode="R1C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<sst xmlns="http://schemas.openxmlformats.org/spreadsheetml/2006/main" count="475" uniqueCount="211">
  <si>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</si>
  <si>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</si>
  <si>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</si>
  <si>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</si>
  <si>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</si>
  <si>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</si>
  <si>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</si>
  <si>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</si>
  <si>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</si>
  <si>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</si>
  <si>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</si>
  <si>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</si>
  <si>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</si>
  <si>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</si>
  <si>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</si>
  <si>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</si>
  <si>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</si>
  <si>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</si>
  <si>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</si>
  <si>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</si>
  <si>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</si>
  <si>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</si>
  <si>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</si>
  <si>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</si>
  <si>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</si>
  <si>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</si>
  <si>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</si>
  <si>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</si>
  <si>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</si>
  <si>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</si>
  <si>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</si>
  <si>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</si>
  <si>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</si>
  <si>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</si>
  <si>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</si>
  <si>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</si>
  <si>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</si>
  <si>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</si>
  <si>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</si>
  <si>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</si>
  <si>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</si>
  <si>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</si>
  <si>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</si>
  <si>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</si>
  <si>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</si>
  <si>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</si>
  <si>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</si>
  <si>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</si>
  <si>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</si>
  <si>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</si>
  <si>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</si>
  <si>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</si>
  <si>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</si>
  <si>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</si>
  <si>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</si>
  <si>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</si>
  <si>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</si>
  <si>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</si>
  <si>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</si>
  <si>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</si>
  <si>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</si>
  <si>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</si>
  <si>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</si>
  <si>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</si>
  <si>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</si>
  <si>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</si>
  <si>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</si>
  <si>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</si>
  <si>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</si>
  <si>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</si>
  <si>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</si>
  <si>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</si>
  <si>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</si>
  <si>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</si>
  <si>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</si>
  <si>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</si>
  <si>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</si>
  <si>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</si>
  <si>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</si>
  <si>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</si>
  <si>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</si>
  <si>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</si>
  <si>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</si>
  <si>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</si>
  <si>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</si>
  <si>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</si>
  <si>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</si>
  <si>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</si>
  <si>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</si>
  <si>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</si>
  <si>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</si>
  <si>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</si>
  <si>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</si>
  <si>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</si>
  <si>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</si>
  <si>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</si>
  <si>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</si>
  <si>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</si>
  <si>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</si>
  <si>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</si>
  <si>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</si>
  <si>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</si>
  <si>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</si>
  <si>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</si>
  <si>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</si>
  <si>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</si>
  <si>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</si>
  <si>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</si>
  <si>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</si>
  <si>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</si>
  <si>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</si>
  <si>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</si>
  <si>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</si>
  <si>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</si>
  <si>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</si>
  <si>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</si>
  <si>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</si>
  <si>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</si>
  <si>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</si>
  <si>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</si>
  <si>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</si>
  <si>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</si>
  <si>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</si>
  <si>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</si>
  <si>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</si>
  <si>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</si>
  <si>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</si>
  <si>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</si>
  <si>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</si>
  <si>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</si>
  <si>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</si>
  <si>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</si>
  <si>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</si>
  <si>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</si>
  <si>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</si>
  <si>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</si>
  <si>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</si>
  <si>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</si>
  <si>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</si>
  <si>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</si>
  <si>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</si>
  <si>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</si>
  <si>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</si>
  <si>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</si>
  <si>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</si>
  <si>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</si>
  <si>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</si>
  <si>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</si>
  <si>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</si>
  <si>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</si>
  <si>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</si>
  <si>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</si>
  <si>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</si>
  <si>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</si>
  <si>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</si>
  <si>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</si>
  <si>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</si>
  <si>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</si>
  <si>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</si>
  <si>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</si>
  <si>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</si>
  <si>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</si>
  <si>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</si>
  <si>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</si>
  <si>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</si>
  <si>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</si>
  <si>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</si>
  <si>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</si>
  <si>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</si>
  <si>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</si>
  <si>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</si>
  <si>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</si>
  <si>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</si>
  <si>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</si>
  <si>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</si>
  <si>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</si>
  <si>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</si>
  <si>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</si>
  <si>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</si>
  <si>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</si>
  <si>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</si>
  <si>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</si>
  <si>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</si>
  <si>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</si>
  <si>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</si>
  <si>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</si>
  <si>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</si>
  <si>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</si>
  <si>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</si>
  <si>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</si>
  <si>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</si>
  <si>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</si>
  <si>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</si>
  <si>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</si>
  <si>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</si>
  <si>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</si>
  <si>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</si>
  <si>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</si>
  <si>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</si>
  <si>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</si>
  <si>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</si>
  <si>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</si>
  <si>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</si>
  <si>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</si>
  <si>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</si>
  <si>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</si>
  <si>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</si>
  <si>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№25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</si>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</sst>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1" fillId="0" borderId="14" xfId="0" applyNumberFormat="1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7">
      <selection activeCell="B18" sqref="B18:B19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  <col min="6" max="6" width="11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12.97</v>
      </c>
      <c r="C2">
        <v>380.3</v>
      </c>
      <c r="D2" s="39">
        <f>B2*C2</f>
        <v>4932.491</v>
      </c>
    </row>
    <row r="3" spans="1:4" ht="12.75">
      <c r="A3" t="s">
        <v>131</v>
      </c>
      <c r="B3">
        <v>12.97</v>
      </c>
      <c r="C3">
        <v>380.3</v>
      </c>
      <c r="D3" s="39">
        <f aca="true" t="shared" si="0" ref="D3:D13">B3*C3</f>
        <v>4932.491</v>
      </c>
    </row>
    <row r="4" spans="1:4" ht="12.75">
      <c r="A4" t="s">
        <v>132</v>
      </c>
      <c r="B4">
        <v>12.97</v>
      </c>
      <c r="C4">
        <v>380.3</v>
      </c>
      <c r="D4" s="39">
        <f t="shared" si="0"/>
        <v>4932.491</v>
      </c>
    </row>
    <row r="5" spans="1:4" ht="12.75">
      <c r="A5" t="s">
        <v>133</v>
      </c>
      <c r="B5">
        <v>12.97</v>
      </c>
      <c r="C5">
        <v>380.3</v>
      </c>
      <c r="D5" s="39">
        <f t="shared" si="0"/>
        <v>4932.491</v>
      </c>
    </row>
    <row r="6" spans="1:4" ht="12.75">
      <c r="A6" t="s">
        <v>134</v>
      </c>
      <c r="B6">
        <v>12.97</v>
      </c>
      <c r="C6">
        <v>380.3</v>
      </c>
      <c r="D6" s="39">
        <f t="shared" si="0"/>
        <v>4932.491</v>
      </c>
    </row>
    <row r="7" spans="1:4" ht="12.75">
      <c r="A7" t="s">
        <v>135</v>
      </c>
      <c r="B7">
        <v>12.97</v>
      </c>
      <c r="C7">
        <v>380.3</v>
      </c>
      <c r="D7" s="39">
        <f t="shared" si="0"/>
        <v>4932.491</v>
      </c>
    </row>
    <row r="8" spans="1:4" ht="12.75">
      <c r="A8" t="s">
        <v>136</v>
      </c>
      <c r="B8">
        <v>12.97</v>
      </c>
      <c r="C8">
        <v>380.3</v>
      </c>
      <c r="D8" s="39">
        <f t="shared" si="0"/>
        <v>4932.491</v>
      </c>
    </row>
    <row r="9" spans="1:4" ht="12.75">
      <c r="A9" t="s">
        <v>137</v>
      </c>
      <c r="B9">
        <v>12.97</v>
      </c>
      <c r="C9">
        <v>380.3</v>
      </c>
      <c r="D9" s="39">
        <f t="shared" si="0"/>
        <v>4932.491</v>
      </c>
    </row>
    <row r="10" spans="1:4" ht="12.75">
      <c r="A10" t="s">
        <v>138</v>
      </c>
      <c r="B10">
        <v>12.97</v>
      </c>
      <c r="C10">
        <v>380.3</v>
      </c>
      <c r="D10" s="39">
        <f t="shared" si="0"/>
        <v>4932.491</v>
      </c>
    </row>
    <row r="11" spans="1:4" ht="12.75">
      <c r="A11" t="s">
        <v>139</v>
      </c>
      <c r="B11">
        <v>12.97</v>
      </c>
      <c r="C11">
        <v>380.3</v>
      </c>
      <c r="D11" s="39">
        <f t="shared" si="0"/>
        <v>4932.491</v>
      </c>
    </row>
    <row r="12" spans="1:4" ht="12.75">
      <c r="A12" t="s">
        <v>140</v>
      </c>
      <c r="B12">
        <v>12.97</v>
      </c>
      <c r="C12">
        <v>380.3</v>
      </c>
      <c r="D12" s="39">
        <f t="shared" si="0"/>
        <v>4932.491</v>
      </c>
    </row>
    <row r="13" spans="1:4" ht="12.75">
      <c r="A13" t="s">
        <v>141</v>
      </c>
      <c r="B13">
        <v>12.97</v>
      </c>
      <c r="C13">
        <v>380.3</v>
      </c>
      <c r="D13" s="39">
        <f t="shared" si="0"/>
        <v>4932.491</v>
      </c>
    </row>
    <row r="14" ht="12.75">
      <c r="D14" s="39">
        <f>SUM(D2:D13)</f>
        <v>59189.892000000014</v>
      </c>
    </row>
    <row r="16" spans="2:4" ht="12.75">
      <c r="B16" s="52" t="s">
        <v>184</v>
      </c>
      <c r="C16" s="52" t="s">
        <v>185</v>
      </c>
      <c r="D16" s="52" t="s">
        <v>206</v>
      </c>
    </row>
    <row r="17" spans="2:4" ht="6.75" customHeight="1">
      <c r="B17" s="52"/>
      <c r="C17" s="52"/>
      <c r="D17" s="52"/>
    </row>
    <row r="18" spans="1:4" ht="12.75">
      <c r="A18" t="s">
        <v>183</v>
      </c>
      <c r="B18" s="50">
        <f>30321.35+45316.55+15105.52</f>
        <v>90743.42</v>
      </c>
      <c r="C18" s="51">
        <f>B18/B22*C22</f>
        <v>75164.41348871344</v>
      </c>
      <c r="D18" s="50">
        <f>B18/B22*D22</f>
        <v>69068.49338647698</v>
      </c>
    </row>
    <row r="19" spans="1:4" ht="12.75">
      <c r="A19" t="s">
        <v>190</v>
      </c>
      <c r="B19" s="50">
        <f>4240.35+2175.32+6525.96</f>
        <v>12941.630000000001</v>
      </c>
      <c r="C19" s="51">
        <f>B19/B22*C22</f>
        <v>10719.785837231379</v>
      </c>
      <c r="D19" s="50">
        <f>B19/B22*D22</f>
        <v>9850.398916695363</v>
      </c>
    </row>
    <row r="20" spans="1:4" ht="12.75">
      <c r="A20" t="s">
        <v>191</v>
      </c>
      <c r="B20" s="50">
        <f>6446.6+14011.76-40</f>
        <v>20418.36</v>
      </c>
      <c r="C20" s="51">
        <f>B20/B22*C22</f>
        <v>16912.896315803475</v>
      </c>
      <c r="D20" s="51">
        <f>B20/B22*D22</f>
        <v>15541.24103568839</v>
      </c>
    </row>
    <row r="21" spans="1:4" ht="12.75">
      <c r="A21" t="s">
        <v>192</v>
      </c>
      <c r="B21" s="50">
        <f>5903.84+25.42+13267.74-38.4</f>
        <v>19158.6</v>
      </c>
      <c r="C21" s="51">
        <f>B21/B22*C22</f>
        <v>15869.414358251708</v>
      </c>
      <c r="D21" s="51">
        <f>B21/B22*D22</f>
        <v>14582.386661139266</v>
      </c>
    </row>
    <row r="22" spans="2:4" ht="12.75">
      <c r="B22" s="50">
        <f>SUM(B18:B21)</f>
        <v>143262.01</v>
      </c>
      <c r="C22" s="51">
        <f>47803.57+64047.56+6815.38</f>
        <v>118666.51000000001</v>
      </c>
      <c r="D22" s="51">
        <f>84447.02+B22-C22</f>
        <v>109042.52000000002</v>
      </c>
    </row>
    <row r="24" spans="1:2" ht="12.75">
      <c r="A24" t="s">
        <v>130</v>
      </c>
      <c r="B24">
        <v>8640.44</v>
      </c>
    </row>
    <row r="25" spans="1:2" ht="12.75">
      <c r="A25" t="s">
        <v>131</v>
      </c>
      <c r="B25">
        <v>8640.42</v>
      </c>
    </row>
    <row r="26" spans="1:2" ht="12.75">
      <c r="A26" t="s">
        <v>132</v>
      </c>
      <c r="B26">
        <v>8640.42</v>
      </c>
    </row>
    <row r="27" spans="1:2" ht="12.75">
      <c r="A27" t="s">
        <v>133</v>
      </c>
      <c r="B27">
        <v>8640.42</v>
      </c>
    </row>
    <row r="28" spans="1:2" ht="12.75">
      <c r="A28" t="s">
        <v>134</v>
      </c>
      <c r="B28">
        <v>8640.42</v>
      </c>
    </row>
    <row r="29" spans="1:2" ht="12.75">
      <c r="A29" t="s">
        <v>135</v>
      </c>
      <c r="B29">
        <v>8640.42</v>
      </c>
    </row>
    <row r="30" spans="1:2" ht="12.75">
      <c r="A30" t="s">
        <v>136</v>
      </c>
      <c r="B30">
        <v>8640.42</v>
      </c>
    </row>
    <row r="31" spans="1:2" ht="12.75">
      <c r="A31" t="s">
        <v>137</v>
      </c>
      <c r="B31">
        <v>8640.42</v>
      </c>
    </row>
    <row r="32" spans="1:2" ht="12.75">
      <c r="A32" t="s">
        <v>138</v>
      </c>
      <c r="B32">
        <v>8640.42</v>
      </c>
    </row>
    <row r="33" spans="1:2" ht="12.75">
      <c r="A33" t="s">
        <v>139</v>
      </c>
      <c r="B33">
        <v>8640.41</v>
      </c>
    </row>
    <row r="34" spans="1:2" ht="12.75">
      <c r="A34" t="s">
        <v>140</v>
      </c>
      <c r="B34">
        <v>8640.42</v>
      </c>
    </row>
    <row r="35" spans="1:2" ht="12.75">
      <c r="A35" t="s">
        <v>141</v>
      </c>
      <c r="B35">
        <v>8640.42</v>
      </c>
    </row>
    <row r="36" ht="12.75">
      <c r="B36">
        <f>SUM(B24:B35)</f>
        <v>103685.04999999999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5">
      <selection activeCell="G10" sqref="G10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5" t="s">
        <v>129</v>
      </c>
      <c r="B1" s="55" t="s">
        <v>143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</row>
    <row r="2" spans="1:14" ht="30.75" customHeight="1">
      <c r="A2" s="55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50293</v>
      </c>
      <c r="H3" s="6">
        <v>0</v>
      </c>
      <c r="I3" s="6">
        <v>0</v>
      </c>
      <c r="J3" s="6">
        <v>0</v>
      </c>
      <c r="K3" s="6">
        <v>0</v>
      </c>
      <c r="L3" s="6">
        <v>8229</v>
      </c>
      <c r="M3" s="6">
        <v>0</v>
      </c>
      <c r="N3" s="8">
        <f>SUM(B3:M3)</f>
        <v>58522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1046.32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1046.32</v>
      </c>
    </row>
    <row r="5" spans="1:14" ht="33" customHeight="1">
      <c r="A5" s="31" t="s">
        <v>125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9">
        <f t="shared" si="0"/>
        <v>0</v>
      </c>
    </row>
    <row r="6" spans="1:14" ht="48" customHeight="1">
      <c r="A6" s="31" t="s">
        <v>128</v>
      </c>
      <c r="B6" s="32">
        <v>935.54</v>
      </c>
      <c r="C6" s="32">
        <v>935.54</v>
      </c>
      <c r="D6" s="32">
        <v>935.54</v>
      </c>
      <c r="E6" s="32">
        <v>935.54</v>
      </c>
      <c r="F6" s="32">
        <v>935.54</v>
      </c>
      <c r="G6" s="32">
        <v>935.54</v>
      </c>
      <c r="H6" s="32">
        <v>935.54</v>
      </c>
      <c r="I6" s="32">
        <v>935.54</v>
      </c>
      <c r="J6" s="32">
        <v>935.54</v>
      </c>
      <c r="K6" s="32">
        <v>935.54</v>
      </c>
      <c r="L6" s="32">
        <v>935.54</v>
      </c>
      <c r="M6" s="32">
        <v>935.54</v>
      </c>
      <c r="N6" s="9">
        <f t="shared" si="0"/>
        <v>11226.480000000003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1070</v>
      </c>
      <c r="I7" s="6">
        <v>0</v>
      </c>
      <c r="J7" s="6">
        <v>0</v>
      </c>
      <c r="K7" s="6">
        <v>0</v>
      </c>
      <c r="L7" s="6">
        <v>480</v>
      </c>
      <c r="M7" s="6">
        <v>0</v>
      </c>
      <c r="N7" s="8">
        <f t="shared" si="0"/>
        <v>1550</v>
      </c>
    </row>
    <row r="8" spans="1:14" ht="33" customHeight="1">
      <c r="A8" s="7" t="s">
        <v>161</v>
      </c>
      <c r="B8" s="6">
        <v>62.69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644.37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2212.54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2212.54</v>
      </c>
    </row>
    <row r="11" spans="1:14" ht="38.25">
      <c r="A11" s="31" t="s">
        <v>119</v>
      </c>
      <c r="B11" s="32">
        <v>140.71</v>
      </c>
      <c r="C11" s="32">
        <v>140.71</v>
      </c>
      <c r="D11" s="32">
        <v>140.71</v>
      </c>
      <c r="E11" s="32">
        <v>140.71</v>
      </c>
      <c r="F11" s="32">
        <v>140.71</v>
      </c>
      <c r="G11" s="32">
        <v>140.71</v>
      </c>
      <c r="H11" s="32">
        <v>140.71</v>
      </c>
      <c r="I11" s="32">
        <v>140.71</v>
      </c>
      <c r="J11" s="32">
        <v>140.71</v>
      </c>
      <c r="K11" s="32">
        <v>140.71</v>
      </c>
      <c r="L11" s="32">
        <v>140.71</v>
      </c>
      <c r="M11" s="32">
        <v>140.71</v>
      </c>
      <c r="N11" s="9">
        <f t="shared" si="0"/>
        <v>1688.5200000000002</v>
      </c>
    </row>
    <row r="12" spans="1:14" ht="29.25" customHeight="1">
      <c r="A12" s="31" t="s">
        <v>127</v>
      </c>
      <c r="B12" s="32">
        <v>597.07</v>
      </c>
      <c r="C12" s="32">
        <v>597.07</v>
      </c>
      <c r="D12" s="32">
        <v>597.07</v>
      </c>
      <c r="E12" s="32">
        <v>597.07</v>
      </c>
      <c r="F12" s="32">
        <v>597.07</v>
      </c>
      <c r="G12" s="32">
        <v>597.07</v>
      </c>
      <c r="H12" s="32">
        <v>597.07</v>
      </c>
      <c r="I12" s="32">
        <v>597.07</v>
      </c>
      <c r="J12" s="32">
        <v>597.07</v>
      </c>
      <c r="K12" s="32">
        <v>597.07</v>
      </c>
      <c r="L12" s="32">
        <v>597.07</v>
      </c>
      <c r="M12" s="32">
        <v>597.07</v>
      </c>
      <c r="N12" s="9">
        <f t="shared" si="0"/>
        <v>7164.839999999999</v>
      </c>
    </row>
    <row r="13" spans="1:14" ht="36.75" customHeight="1">
      <c r="A13" s="7" t="s">
        <v>126</v>
      </c>
      <c r="B13" s="6">
        <v>338.47</v>
      </c>
      <c r="C13" s="6">
        <v>338.47</v>
      </c>
      <c r="D13" s="6">
        <v>338.47</v>
      </c>
      <c r="E13" s="6">
        <v>338.47</v>
      </c>
      <c r="F13" s="6">
        <v>338.47</v>
      </c>
      <c r="G13" s="6">
        <v>338.47</v>
      </c>
      <c r="H13" s="6">
        <v>338.47</v>
      </c>
      <c r="I13" s="6">
        <v>338.47</v>
      </c>
      <c r="J13" s="6">
        <v>338.47</v>
      </c>
      <c r="K13" s="6">
        <v>338.47</v>
      </c>
      <c r="L13" s="6">
        <v>338.47</v>
      </c>
      <c r="M13" s="6">
        <v>338.47</v>
      </c>
      <c r="N13" s="8">
        <f t="shared" si="0"/>
        <v>4061.6400000000012</v>
      </c>
    </row>
    <row r="14" spans="1:14" ht="27" customHeight="1" thickBot="1">
      <c r="A14" s="33" t="s">
        <v>123</v>
      </c>
      <c r="B14" s="34">
        <v>992.82</v>
      </c>
      <c r="C14" s="34">
        <v>1109.01</v>
      </c>
      <c r="D14" s="34">
        <v>1109.01</v>
      </c>
      <c r="E14" s="34">
        <v>1109.01</v>
      </c>
      <c r="F14" s="34">
        <v>1109.01</v>
      </c>
      <c r="G14" s="34">
        <v>1109.01</v>
      </c>
      <c r="H14" s="34">
        <v>1118.51</v>
      </c>
      <c r="I14" s="34">
        <v>1118.51</v>
      </c>
      <c r="J14" s="34">
        <v>1118.51</v>
      </c>
      <c r="K14" s="34">
        <v>1118.51</v>
      </c>
      <c r="L14" s="34">
        <v>1118.51</v>
      </c>
      <c r="M14" s="34">
        <v>1118.51</v>
      </c>
      <c r="N14" s="35">
        <f t="shared" si="0"/>
        <v>13248.930000000002</v>
      </c>
    </row>
    <row r="15" spans="1:14" ht="30.75" customHeight="1" thickBot="1">
      <c r="A15" s="36" t="s">
        <v>144</v>
      </c>
      <c r="B15" s="37">
        <f>SUM(B3:B14)</f>
        <v>3067.3000000000006</v>
      </c>
      <c r="C15" s="37">
        <f aca="true" t="shared" si="1" ref="C15:M15">SUM(C3:C14)</f>
        <v>3173.6800000000003</v>
      </c>
      <c r="D15" s="37">
        <f t="shared" si="1"/>
        <v>3173.6800000000003</v>
      </c>
      <c r="E15" s="37">
        <f t="shared" si="1"/>
        <v>3173.6800000000003</v>
      </c>
      <c r="F15" s="37">
        <f t="shared" si="1"/>
        <v>3848.88</v>
      </c>
      <c r="G15" s="37">
        <f t="shared" si="1"/>
        <v>56725.54</v>
      </c>
      <c r="H15" s="37">
        <f t="shared" si="1"/>
        <v>4253.18</v>
      </c>
      <c r="I15" s="37">
        <f t="shared" si="1"/>
        <v>3183.1800000000003</v>
      </c>
      <c r="J15" s="37">
        <f t="shared" si="1"/>
        <v>3802.38</v>
      </c>
      <c r="K15" s="37">
        <f t="shared" si="1"/>
        <v>3183.1800000000003</v>
      </c>
      <c r="L15" s="37">
        <f t="shared" si="1"/>
        <v>11892.179999999998</v>
      </c>
      <c r="M15" s="37">
        <f t="shared" si="1"/>
        <v>3183.1800000000003</v>
      </c>
      <c r="N15" s="38">
        <f>SUM(B15:M15)</f>
        <v>102660.03999999998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21">
      <selection activeCell="E123" sqref="E123:E1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0" t="s">
        <v>207</v>
      </c>
      <c r="B1" s="71"/>
      <c r="C1" s="71"/>
      <c r="D1" s="71"/>
      <c r="E1" s="7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8" t="s">
        <v>12</v>
      </c>
      <c r="B6" s="79"/>
      <c r="C6" s="79"/>
      <c r="D6" s="79"/>
      <c r="E6" s="79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f>-33718.15</f>
        <v>-33718.15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103685.05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Лист1!B18+Лист1!B19-E12-E13</f>
        <v>37330.31799999999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59189.892000000014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7164.839999999999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85967.54932594483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Лист1!C18+Лист1!C19</f>
        <v>85884.19932594482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83.35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85967.54932594483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E9+E10+E16+E17+E18+E19-E38</f>
        <v>-32609.789999999994</v>
      </c>
    </row>
    <row r="23" spans="1:5" ht="39.75" customHeight="1" thickBot="1">
      <c r="A23" s="2" t="s">
        <v>56</v>
      </c>
      <c r="B23" s="44" t="s">
        <v>187</v>
      </c>
      <c r="C23" s="1" t="s">
        <v>15</v>
      </c>
      <c r="D23" s="44" t="s">
        <v>187</v>
      </c>
      <c r="E23" s="3">
        <v>0</v>
      </c>
    </row>
    <row r="24" spans="1:5" ht="62.25" customHeight="1" thickBot="1">
      <c r="A24" s="45" t="s">
        <v>188</v>
      </c>
      <c r="B24" s="46" t="s">
        <v>189</v>
      </c>
      <c r="C24" s="1" t="s">
        <v>15</v>
      </c>
      <c r="D24" s="46" t="s">
        <v>189</v>
      </c>
      <c r="E24" s="53">
        <f>Лист1!D22</f>
        <v>109042.52000000002</v>
      </c>
    </row>
    <row r="25" spans="1:5" ht="39.75" customHeight="1" thickBot="1">
      <c r="A25" s="78" t="s">
        <v>58</v>
      </c>
      <c r="B25" s="79"/>
      <c r="C25" s="79"/>
      <c r="D25" s="79"/>
      <c r="E25" s="79"/>
    </row>
    <row r="26" spans="1:7" ht="39.75" customHeight="1" thickBot="1">
      <c r="A26" s="2" t="s">
        <v>59</v>
      </c>
      <c r="B26" s="72" t="s">
        <v>60</v>
      </c>
      <c r="C26" s="73"/>
      <c r="D26" s="74"/>
      <c r="E26" s="29" t="s">
        <v>62</v>
      </c>
      <c r="F26" s="30"/>
      <c r="G26" s="30"/>
    </row>
    <row r="27" spans="1:5" ht="39.75" customHeight="1" thickBot="1">
      <c r="A27" s="12" t="s">
        <v>150</v>
      </c>
      <c r="B27" s="62" t="s">
        <v>180</v>
      </c>
      <c r="C27" s="63"/>
      <c r="D27" s="64"/>
      <c r="E27" s="17">
        <f>'стоимость работ по видам'!N3+'стоимость работ по видам'!N4</f>
        <v>59568.32</v>
      </c>
    </row>
    <row r="28" spans="1:5" ht="39.75" customHeight="1" thickBot="1">
      <c r="A28" s="12" t="s">
        <v>151</v>
      </c>
      <c r="B28" s="59" t="s">
        <v>125</v>
      </c>
      <c r="C28" s="60"/>
      <c r="D28" s="61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59" t="s">
        <v>128</v>
      </c>
      <c r="C29" s="60"/>
      <c r="D29" s="61"/>
      <c r="E29" s="3">
        <f>'стоимость работ по видам'!N6</f>
        <v>11226.480000000003</v>
      </c>
    </row>
    <row r="30" spans="1:5" ht="39.75" customHeight="1" thickBot="1">
      <c r="A30" s="12" t="s">
        <v>153</v>
      </c>
      <c r="B30" s="59" t="s">
        <v>124</v>
      </c>
      <c r="C30" s="60"/>
      <c r="D30" s="61"/>
      <c r="E30" s="3">
        <f>'стоимость работ по видам'!N7</f>
        <v>1550</v>
      </c>
    </row>
    <row r="31" spans="1:5" ht="39.75" customHeight="1" thickBot="1">
      <c r="A31" s="12" t="s">
        <v>154</v>
      </c>
      <c r="B31" s="59" t="s">
        <v>162</v>
      </c>
      <c r="C31" s="60"/>
      <c r="D31" s="61"/>
      <c r="E31" s="3">
        <f>'стоимость работ по видам'!N8</f>
        <v>644.37</v>
      </c>
    </row>
    <row r="32" spans="1:5" ht="39.75" customHeight="1" thickBot="1">
      <c r="A32" s="12" t="s">
        <v>155</v>
      </c>
      <c r="B32" s="59" t="s">
        <v>122</v>
      </c>
      <c r="C32" s="60"/>
      <c r="D32" s="61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2" t="s">
        <v>120</v>
      </c>
      <c r="C33" s="63"/>
      <c r="D33" s="64"/>
      <c r="E33" s="3">
        <f>'стоимость работ по видам'!N10</f>
        <v>2212.54</v>
      </c>
    </row>
    <row r="34" spans="1:5" ht="39.75" customHeight="1" thickBot="1">
      <c r="A34" s="12" t="s">
        <v>157</v>
      </c>
      <c r="B34" s="62" t="s">
        <v>119</v>
      </c>
      <c r="C34" s="63"/>
      <c r="D34" s="64"/>
      <c r="E34" s="3">
        <f>'стоимость работ по видам'!N11</f>
        <v>1688.5200000000002</v>
      </c>
    </row>
    <row r="35" spans="1:5" ht="39.75" customHeight="1" thickBot="1">
      <c r="A35" s="12" t="s">
        <v>158</v>
      </c>
      <c r="B35" s="62" t="s">
        <v>127</v>
      </c>
      <c r="C35" s="63"/>
      <c r="D35" s="64"/>
      <c r="E35" s="3">
        <f>'стоимость работ по видам'!N12</f>
        <v>7164.839999999999</v>
      </c>
    </row>
    <row r="36" spans="1:5" ht="39.75" customHeight="1" thickBot="1">
      <c r="A36" s="12" t="s">
        <v>159</v>
      </c>
      <c r="B36" s="62" t="s">
        <v>126</v>
      </c>
      <c r="C36" s="63"/>
      <c r="D36" s="64"/>
      <c r="E36" s="3">
        <f>'стоимость работ по видам'!N13</f>
        <v>4061.6400000000012</v>
      </c>
    </row>
    <row r="37" spans="1:5" ht="39.75" customHeight="1" thickBot="1">
      <c r="A37" s="12" t="s">
        <v>160</v>
      </c>
      <c r="B37" s="62" t="s">
        <v>123</v>
      </c>
      <c r="C37" s="63"/>
      <c r="D37" s="64"/>
      <c r="E37" s="3">
        <f>'стоимость работ по видам'!N14</f>
        <v>13248.930000000002</v>
      </c>
    </row>
    <row r="38" spans="1:5" ht="39.75" customHeight="1" thickBot="1">
      <c r="A38" s="2" t="s">
        <v>61</v>
      </c>
      <c r="B38" s="75" t="s">
        <v>62</v>
      </c>
      <c r="C38" s="76"/>
      <c r="D38" s="77"/>
      <c r="E38" s="20">
        <f>SUM(E27:E37)</f>
        <v>102660.04</v>
      </c>
    </row>
    <row r="39" spans="1:6" ht="32.25" customHeight="1" thickBot="1">
      <c r="A39" s="18" t="s">
        <v>63</v>
      </c>
      <c r="B39" s="67" t="s">
        <v>64</v>
      </c>
      <c r="C39" s="68"/>
      <c r="D39" s="69"/>
      <c r="E39" s="19"/>
      <c r="F39" s="14"/>
    </row>
    <row r="40" spans="1:6" ht="31.5" customHeight="1" thickBot="1">
      <c r="A40" s="56" t="s">
        <v>163</v>
      </c>
      <c r="B40" s="62" t="s">
        <v>180</v>
      </c>
      <c r="C40" s="63"/>
      <c r="D40" s="64"/>
      <c r="E40" s="25"/>
      <c r="F40" s="14"/>
    </row>
    <row r="41" spans="1:6" ht="31.5" customHeight="1" thickBot="1">
      <c r="A41" s="57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7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8"/>
      <c r="B43" s="3" t="s">
        <v>66</v>
      </c>
      <c r="C43" s="1" t="s">
        <v>15</v>
      </c>
      <c r="D43" s="3" t="s">
        <v>66</v>
      </c>
      <c r="E43" s="40">
        <v>12.97</v>
      </c>
      <c r="F43" s="14"/>
    </row>
    <row r="44" spans="1:6" ht="27.75" customHeight="1" thickBot="1">
      <c r="A44" s="56" t="s">
        <v>181</v>
      </c>
      <c r="B44" s="59" t="s">
        <v>125</v>
      </c>
      <c r="C44" s="60"/>
      <c r="D44" s="61"/>
      <c r="E44" s="22"/>
      <c r="F44" s="14"/>
    </row>
    <row r="45" spans="1:6" ht="43.5" customHeight="1" thickBot="1">
      <c r="A45" s="57"/>
      <c r="B45" s="13" t="s">
        <v>65</v>
      </c>
      <c r="C45" s="21"/>
      <c r="D45" s="28" t="s">
        <v>65</v>
      </c>
      <c r="E45" s="27" t="s">
        <v>208</v>
      </c>
      <c r="F45" s="14"/>
    </row>
    <row r="46" spans="1:6" ht="27.75" customHeight="1" thickBot="1">
      <c r="A46" s="57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8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6" t="s">
        <v>165</v>
      </c>
      <c r="B48" s="59" t="s">
        <v>128</v>
      </c>
      <c r="C48" s="60"/>
      <c r="D48" s="61"/>
      <c r="E48" s="25"/>
      <c r="F48" s="14"/>
    </row>
    <row r="49" spans="1:6" ht="33" customHeight="1" thickBot="1">
      <c r="A49" s="57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7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8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6" t="s">
        <v>166</v>
      </c>
      <c r="B52" s="59" t="s">
        <v>124</v>
      </c>
      <c r="C52" s="60"/>
      <c r="D52" s="61"/>
      <c r="E52" s="15"/>
      <c r="F52" s="14"/>
    </row>
    <row r="53" spans="1:6" ht="54.75" customHeight="1" thickBot="1">
      <c r="A53" s="57"/>
      <c r="B53" s="13" t="s">
        <v>65</v>
      </c>
      <c r="C53" s="21"/>
      <c r="D53" s="28" t="s">
        <v>65</v>
      </c>
      <c r="E53" s="54" t="s">
        <v>209</v>
      </c>
      <c r="F53" s="14"/>
    </row>
    <row r="54" spans="1:6" ht="27.75" customHeight="1" thickBot="1">
      <c r="A54" s="57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8"/>
      <c r="B55" s="3" t="s">
        <v>66</v>
      </c>
      <c r="C55" s="1" t="s">
        <v>15</v>
      </c>
      <c r="D55" s="3" t="s">
        <v>66</v>
      </c>
      <c r="E55" s="3">
        <v>0.49</v>
      </c>
      <c r="F55" s="14"/>
    </row>
    <row r="56" spans="1:6" ht="27.75" customHeight="1" thickBot="1">
      <c r="A56" s="56" t="s">
        <v>167</v>
      </c>
      <c r="B56" s="59" t="s">
        <v>177</v>
      </c>
      <c r="C56" s="60"/>
      <c r="D56" s="61"/>
      <c r="E56" s="15"/>
      <c r="F56" s="14"/>
    </row>
    <row r="57" spans="1:6" ht="44.25" customHeight="1" thickBot="1">
      <c r="A57" s="57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7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8"/>
      <c r="B59" s="3" t="s">
        <v>66</v>
      </c>
      <c r="C59" s="1" t="s">
        <v>15</v>
      </c>
      <c r="D59" s="3" t="s">
        <v>66</v>
      </c>
      <c r="E59" s="3">
        <v>0.14</v>
      </c>
      <c r="F59" s="14"/>
    </row>
    <row r="60" spans="1:6" ht="31.5" customHeight="1" thickBot="1">
      <c r="A60" s="56" t="s">
        <v>168</v>
      </c>
      <c r="B60" s="65" t="s">
        <v>186</v>
      </c>
      <c r="C60" s="66"/>
      <c r="D60" s="66"/>
      <c r="E60" s="25"/>
      <c r="F60" s="14"/>
    </row>
    <row r="61" spans="1:6" ht="47.25" customHeight="1" thickBot="1">
      <c r="A61" s="57"/>
      <c r="B61" s="13" t="s">
        <v>65</v>
      </c>
      <c r="C61" s="21"/>
      <c r="D61" s="28" t="s">
        <v>65</v>
      </c>
      <c r="E61" s="24" t="s">
        <v>210</v>
      </c>
      <c r="F61" s="14"/>
    </row>
    <row r="62" spans="1:6" ht="31.5" customHeight="1" thickBot="1">
      <c r="A62" s="57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8"/>
      <c r="B63" s="3" t="s">
        <v>66</v>
      </c>
      <c r="C63" s="1" t="s">
        <v>15</v>
      </c>
      <c r="D63" s="3" t="s">
        <v>66</v>
      </c>
      <c r="E63" s="3">
        <v>0.28</v>
      </c>
      <c r="F63" s="14"/>
    </row>
    <row r="64" spans="1:6" ht="27.75" customHeight="1" thickBot="1">
      <c r="A64" s="56" t="s">
        <v>169</v>
      </c>
      <c r="B64" s="62" t="s">
        <v>120</v>
      </c>
      <c r="C64" s="63"/>
      <c r="D64" s="64"/>
      <c r="E64" s="22"/>
      <c r="F64" s="14"/>
    </row>
    <row r="65" spans="1:6" ht="41.25" customHeight="1" thickBot="1">
      <c r="A65" s="57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7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8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6" t="s">
        <v>170</v>
      </c>
      <c r="B68" s="62" t="s">
        <v>119</v>
      </c>
      <c r="C68" s="63"/>
      <c r="D68" s="64"/>
      <c r="E68" s="16"/>
      <c r="F68" s="14"/>
    </row>
    <row r="69" spans="1:6" ht="39.75" customHeight="1" thickBot="1">
      <c r="A69" s="57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7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8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6" t="s">
        <v>171</v>
      </c>
      <c r="B72" s="62" t="s">
        <v>127</v>
      </c>
      <c r="C72" s="63"/>
      <c r="D72" s="64"/>
      <c r="E72" s="16"/>
      <c r="F72" s="14"/>
    </row>
    <row r="73" spans="1:6" ht="38.25" customHeight="1" thickBot="1">
      <c r="A73" s="57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7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8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6" t="s">
        <v>172</v>
      </c>
      <c r="B76" s="62" t="s">
        <v>126</v>
      </c>
      <c r="C76" s="63"/>
      <c r="D76" s="64"/>
      <c r="E76" s="15"/>
      <c r="F76" s="14"/>
    </row>
    <row r="77" spans="1:6" ht="32.25" customHeight="1" thickBot="1">
      <c r="A77" s="57"/>
      <c r="B77" s="13" t="s">
        <v>65</v>
      </c>
      <c r="C77" s="21"/>
      <c r="D77" s="28" t="s">
        <v>65</v>
      </c>
      <c r="E77" s="26" t="s">
        <v>208</v>
      </c>
      <c r="F77" s="14"/>
    </row>
    <row r="78" spans="1:6" ht="27.75" customHeight="1" thickBot="1">
      <c r="A78" s="57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8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6" t="s">
        <v>173</v>
      </c>
      <c r="B80" s="62" t="s">
        <v>123</v>
      </c>
      <c r="C80" s="63"/>
      <c r="D80" s="64"/>
      <c r="E80" s="15"/>
      <c r="F80" s="14"/>
    </row>
    <row r="81" spans="1:6" ht="40.5" customHeight="1" thickBot="1">
      <c r="A81" s="57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7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8"/>
      <c r="B83" s="3" t="s">
        <v>66</v>
      </c>
      <c r="C83" s="1" t="s">
        <v>15</v>
      </c>
      <c r="D83" s="3" t="s">
        <v>66</v>
      </c>
      <c r="E83" s="3">
        <v>2.86</v>
      </c>
      <c r="F83">
        <f>E43+E47+E51+E55+E59+E63+E67+E71+E75+E79+E83</f>
        <v>22.720000000000002</v>
      </c>
    </row>
    <row r="84" spans="1:5" ht="39.75" customHeight="1" thickBot="1">
      <c r="A84" s="81" t="s">
        <v>67</v>
      </c>
      <c r="B84" s="82"/>
      <c r="C84" s="82"/>
      <c r="D84" s="82"/>
      <c r="E84" s="82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81" t="s">
        <v>77</v>
      </c>
      <c r="B89" s="82"/>
      <c r="C89" s="82"/>
      <c r="D89" s="82"/>
      <c r="E89" s="82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12733.87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">
        <v>4758.65</v>
      </c>
    </row>
    <row r="96" spans="1:5" ht="23.25" customHeight="1" thickBot="1">
      <c r="A96" s="78" t="s">
        <v>182</v>
      </c>
      <c r="B96" s="79"/>
      <c r="C96" s="79"/>
      <c r="D96" s="79"/>
      <c r="E96" s="80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7" t="s">
        <v>193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7" t="s">
        <v>194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1592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v>20458.36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18003.35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v>2455.01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">
        <v>20458.36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19032.44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">
        <v>1425.92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8" t="s">
        <v>105</v>
      </c>
      <c r="B107" s="3" t="s">
        <v>85</v>
      </c>
      <c r="C107" s="1" t="s">
        <v>7</v>
      </c>
      <c r="D107" s="3" t="s">
        <v>85</v>
      </c>
      <c r="E107" s="47" t="s">
        <v>195</v>
      </c>
    </row>
    <row r="108" spans="1:5" ht="34.5" customHeight="1" thickBot="1">
      <c r="A108" s="49" t="s">
        <v>106</v>
      </c>
      <c r="B108" s="3" t="s">
        <v>2</v>
      </c>
      <c r="C108" s="1" t="s">
        <v>7</v>
      </c>
      <c r="D108" s="3" t="s">
        <v>2</v>
      </c>
      <c r="E108" s="47" t="s">
        <v>194</v>
      </c>
    </row>
    <row r="109" spans="1:5" ht="36.75" customHeight="1" thickBot="1">
      <c r="A109" s="49" t="s">
        <v>107</v>
      </c>
      <c r="B109" s="3" t="s">
        <v>88</v>
      </c>
      <c r="C109" s="1" t="s">
        <v>89</v>
      </c>
      <c r="D109" s="3" t="s">
        <v>88</v>
      </c>
      <c r="E109" s="3">
        <v>1592</v>
      </c>
    </row>
    <row r="110" spans="1:5" ht="33.75" customHeight="1" thickBot="1">
      <c r="A110" s="48" t="s">
        <v>109</v>
      </c>
      <c r="B110" s="3" t="s">
        <v>91</v>
      </c>
      <c r="C110" s="1" t="s">
        <v>15</v>
      </c>
      <c r="D110" s="3" t="s">
        <v>91</v>
      </c>
      <c r="E110" s="40">
        <v>19197</v>
      </c>
    </row>
    <row r="111" spans="1:5" ht="39.75" customHeight="1" thickBot="1">
      <c r="A111" s="49" t="s">
        <v>111</v>
      </c>
      <c r="B111" s="3" t="s">
        <v>93</v>
      </c>
      <c r="C111" s="1" t="s">
        <v>15</v>
      </c>
      <c r="D111" s="3" t="s">
        <v>93</v>
      </c>
      <c r="E111" s="40">
        <v>16893.36</v>
      </c>
    </row>
    <row r="112" spans="1:5" ht="39.75" customHeight="1" thickBot="1">
      <c r="A112" s="49" t="s">
        <v>113</v>
      </c>
      <c r="B112" s="3" t="s">
        <v>95</v>
      </c>
      <c r="C112" s="1" t="s">
        <v>15</v>
      </c>
      <c r="D112" s="3" t="s">
        <v>95</v>
      </c>
      <c r="E112" s="40">
        <v>2303.64</v>
      </c>
    </row>
    <row r="113" spans="1:5" ht="55.5" customHeight="1" thickBot="1">
      <c r="A113" s="49" t="s">
        <v>115</v>
      </c>
      <c r="B113" s="3" t="s">
        <v>97</v>
      </c>
      <c r="C113" s="1" t="s">
        <v>15</v>
      </c>
      <c r="D113" s="3" t="s">
        <v>97</v>
      </c>
      <c r="E113" s="3">
        <v>19197</v>
      </c>
    </row>
    <row r="114" spans="1:5" ht="48.75" customHeight="1" thickBot="1">
      <c r="A114" s="48" t="s">
        <v>196</v>
      </c>
      <c r="B114" s="3" t="s">
        <v>99</v>
      </c>
      <c r="C114" s="1" t="s">
        <v>15</v>
      </c>
      <c r="D114" s="3" t="s">
        <v>99</v>
      </c>
      <c r="E114" s="3">
        <v>17828.14</v>
      </c>
    </row>
    <row r="115" spans="1:5" ht="45.75" thickBot="1">
      <c r="A115" s="49" t="s">
        <v>197</v>
      </c>
      <c r="B115" s="3" t="s">
        <v>101</v>
      </c>
      <c r="C115" s="1" t="s">
        <v>15</v>
      </c>
      <c r="D115" s="3" t="s">
        <v>101</v>
      </c>
      <c r="E115" s="3">
        <v>1368.86</v>
      </c>
    </row>
    <row r="116" spans="1:5" ht="60.75" thickBot="1">
      <c r="A116" s="48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81" t="s">
        <v>104</v>
      </c>
      <c r="B117" s="82"/>
      <c r="C117" s="82"/>
      <c r="D117" s="82"/>
      <c r="E117" s="82"/>
    </row>
    <row r="118" spans="1:5" ht="30.75" thickBot="1">
      <c r="A118" s="49" t="s">
        <v>199</v>
      </c>
      <c r="B118" s="3" t="s">
        <v>69</v>
      </c>
      <c r="C118" s="1" t="s">
        <v>70</v>
      </c>
      <c r="D118" s="3" t="s">
        <v>69</v>
      </c>
      <c r="E118" s="3">
        <v>0</v>
      </c>
    </row>
    <row r="119" spans="1:5" ht="30.75" thickBot="1">
      <c r="A119" s="49" t="s">
        <v>200</v>
      </c>
      <c r="B119" s="3" t="s">
        <v>72</v>
      </c>
      <c r="C119" s="1" t="s">
        <v>70</v>
      </c>
      <c r="D119" s="3" t="s">
        <v>72</v>
      </c>
      <c r="E119" s="3">
        <v>0</v>
      </c>
    </row>
    <row r="120" spans="1:5" ht="45.75" thickBot="1">
      <c r="A120" s="49" t="s">
        <v>201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49" t="s">
        <v>202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81" t="s">
        <v>110</v>
      </c>
      <c r="B122" s="82"/>
      <c r="C122" s="82"/>
      <c r="D122" s="82"/>
      <c r="E122" s="82"/>
    </row>
    <row r="123" spans="1:5" ht="35.25" customHeight="1" thickBot="1">
      <c r="A123" s="49" t="s">
        <v>203</v>
      </c>
      <c r="B123" s="3" t="s">
        <v>112</v>
      </c>
      <c r="C123" s="1" t="s">
        <v>70</v>
      </c>
      <c r="D123" s="3" t="s">
        <v>112</v>
      </c>
      <c r="E123" s="47">
        <v>0</v>
      </c>
    </row>
    <row r="124" spans="1:5" ht="38.25" customHeight="1" thickBot="1">
      <c r="A124" s="49" t="s">
        <v>204</v>
      </c>
      <c r="B124" s="3" t="s">
        <v>114</v>
      </c>
      <c r="C124" s="1" t="s">
        <v>70</v>
      </c>
      <c r="D124" s="3" t="s">
        <v>114</v>
      </c>
      <c r="E124" s="47">
        <v>1</v>
      </c>
    </row>
    <row r="125" spans="1:5" ht="45.75" thickBot="1">
      <c r="A125" s="49" t="s">
        <v>205</v>
      </c>
      <c r="B125" s="3" t="s">
        <v>116</v>
      </c>
      <c r="C125" s="1" t="s">
        <v>15</v>
      </c>
      <c r="D125" s="3" t="s">
        <v>116</v>
      </c>
      <c r="E125" s="47">
        <v>1629.57</v>
      </c>
    </row>
  </sheetData>
  <sheetProtection/>
  <mergeCells count="44">
    <mergeCell ref="A96:E96"/>
    <mergeCell ref="A117:E117"/>
    <mergeCell ref="A122:E12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2016-04-04T07:43:24Z</dcterms:modified>
  <cp:category/>
  <cp:version/>
  <cp:contentType/>
  <cp:contentStatus/>
</cp:coreProperties>
</file>